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m\Desktop\"/>
    </mc:Choice>
  </mc:AlternateContent>
  <xr:revisionPtr revIDLastSave="0" documentId="13_ncr:1_{9736C3C1-CF54-4207-BF42-A746AAFFA573}" xr6:coauthVersionLast="47" xr6:coauthVersionMax="47" xr10:uidLastSave="{00000000-0000-0000-0000-000000000000}"/>
  <bookViews>
    <workbookView xWindow="-120" yWindow="-120" windowWidth="29040" windowHeight="15720" activeTab="1" xr2:uid="{16D59F39-1D44-4643-85B6-05A2A29497A0}"/>
  </bookViews>
  <sheets>
    <sheet name="Syndic" sheetId="1" r:id="rId1"/>
    <sheet name="CS" sheetId="2" r:id="rId2"/>
  </sheets>
  <definedNames>
    <definedName name="_xlnm.Print_Area" localSheetId="1">CS!$A$1:$J$18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I16" i="2"/>
  <c r="J16" i="2" s="1"/>
  <c r="F14" i="2"/>
  <c r="I12" i="2"/>
  <c r="J12" i="2" s="1"/>
  <c r="F10" i="2"/>
  <c r="E10" i="2"/>
  <c r="I9" i="2"/>
  <c r="J9" i="2" s="1"/>
  <c r="I7" i="2"/>
  <c r="I13" i="2" s="1"/>
  <c r="J13" i="2" s="1"/>
  <c r="G7" i="2"/>
  <c r="G16" i="2" s="1"/>
  <c r="F7" i="2"/>
  <c r="F12" i="2" s="1"/>
  <c r="E7" i="2"/>
  <c r="E15" i="2" s="1"/>
  <c r="I5" i="2"/>
  <c r="I17" i="2" s="1"/>
  <c r="J17" i="2" s="1"/>
  <c r="G5" i="2"/>
  <c r="G17" i="2" s="1"/>
  <c r="F5" i="2"/>
  <c r="F15" i="2" s="1"/>
  <c r="E5" i="2"/>
  <c r="E16" i="2" s="1"/>
  <c r="C12" i="1"/>
  <c r="B13" i="1" s="1"/>
  <c r="B12" i="1"/>
  <c r="C10" i="1"/>
  <c r="C8" i="1"/>
  <c r="G15" i="2" l="1"/>
  <c r="H15" i="2" s="1"/>
  <c r="E9" i="2"/>
  <c r="H9" i="2" s="1"/>
  <c r="I11" i="2"/>
  <c r="J11" i="2" s="1"/>
  <c r="G14" i="2"/>
  <c r="I15" i="2"/>
  <c r="J15" i="2" s="1"/>
  <c r="E17" i="2"/>
  <c r="G18" i="2"/>
  <c r="G11" i="2"/>
  <c r="E14" i="2"/>
  <c r="E18" i="2"/>
  <c r="H18" i="2" s="1"/>
  <c r="G10" i="2"/>
  <c r="H10" i="2" s="1"/>
  <c r="E13" i="2"/>
  <c r="H13" i="2" s="1"/>
  <c r="F9" i="2"/>
  <c r="F13" i="2"/>
  <c r="F17" i="2"/>
  <c r="G9" i="2"/>
  <c r="I10" i="2"/>
  <c r="J10" i="2" s="1"/>
  <c r="J19" i="2" s="1"/>
  <c r="E12" i="2"/>
  <c r="H12" i="2" s="1"/>
  <c r="G13" i="2"/>
  <c r="I14" i="2"/>
  <c r="J14" i="2" s="1"/>
  <c r="I18" i="2"/>
  <c r="J18" i="2" s="1"/>
  <c r="F16" i="2"/>
  <c r="H16" i="2" s="1"/>
  <c r="E11" i="2"/>
  <c r="G12" i="2"/>
  <c r="F11" i="2"/>
  <c r="D25" i="1"/>
  <c r="D24" i="1"/>
  <c r="D23" i="1"/>
  <c r="D22" i="1"/>
  <c r="D21" i="1"/>
  <c r="D20" i="1"/>
  <c r="D19" i="1"/>
  <c r="D18" i="1"/>
  <c r="D17" i="1"/>
  <c r="D26" i="1"/>
  <c r="H19" i="2" l="1"/>
  <c r="H14" i="2"/>
  <c r="H11" i="2"/>
  <c r="H17" i="2"/>
</calcChain>
</file>

<file path=xl/sharedStrings.xml><?xml version="1.0" encoding="utf-8"?>
<sst xmlns="http://schemas.openxmlformats.org/spreadsheetml/2006/main" count="43" uniqueCount="35">
  <si>
    <t>Date</t>
  </si>
  <si>
    <t>Montant TTC</t>
  </si>
  <si>
    <t>KWH</t>
  </si>
  <si>
    <t>total</t>
  </si>
  <si>
    <t xml:space="preserve">Box </t>
  </si>
  <si>
    <t>prix moyen KWH</t>
  </si>
  <si>
    <t>t jampens</t>
  </si>
  <si>
    <t>begue</t>
  </si>
  <si>
    <t>goethals</t>
  </si>
  <si>
    <t>ledaine</t>
  </si>
  <si>
    <t>Olivier</t>
  </si>
  <si>
    <t>roseito</t>
  </si>
  <si>
    <t>sacapuntas</t>
  </si>
  <si>
    <t>marmuse</t>
  </si>
  <si>
    <t>antus</t>
  </si>
  <si>
    <t>Copropriétaire</t>
  </si>
  <si>
    <t>Copro 0365 - RELEVE CONSOMMATION BOX 2023</t>
  </si>
  <si>
    <t>Relevés des décompteurs le 02/11/2023 - 14h00</t>
  </si>
  <si>
    <t>N+1</t>
  </si>
  <si>
    <t>Total</t>
  </si>
  <si>
    <t>Coût c€/kWh HT</t>
  </si>
  <si>
    <t>Coût c€/kWh TTC</t>
  </si>
  <si>
    <t>Abonnement € HT</t>
  </si>
  <si>
    <t>Abonnement € TTC</t>
  </si>
  <si>
    <t>Quote part</t>
  </si>
  <si>
    <t>kWH</t>
  </si>
  <si>
    <t>Roseito</t>
  </si>
  <si>
    <t>Sacapuntas</t>
  </si>
  <si>
    <t>Marmuse</t>
  </si>
  <si>
    <t>Antus</t>
  </si>
  <si>
    <t>Begue</t>
  </si>
  <si>
    <t>Goethals</t>
  </si>
  <si>
    <t>Ledaine</t>
  </si>
  <si>
    <t>T'jampens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</si>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</sst>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17" fontId="1" fillId="0" borderId="5" xfId="0" applyNumberFormat="1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5" fontId="0" fillId="5" borderId="5" xfId="0" applyNumberFormat="1" applyFill="1" applyBorder="1"/>
    <xf numFmtId="165" fontId="0" fillId="5" borderId="0" xfId="0" applyNumberFormat="1" applyFill="1"/>
    <xf numFmtId="165" fontId="0" fillId="0" borderId="5" xfId="0" applyNumberFormat="1" applyBorder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7" xfId="0" applyFill="1" applyBorder="1"/>
    <xf numFmtId="44" fontId="0" fillId="6" borderId="5" xfId="1" applyFont="1" applyFill="1" applyBorder="1"/>
    <xf numFmtId="44" fontId="0" fillId="6" borderId="0" xfId="1" applyFont="1" applyFill="1" applyBorder="1"/>
    <xf numFmtId="44" fontId="0" fillId="7" borderId="6" xfId="1" applyFont="1" applyFill="1" applyBorder="1"/>
    <xf numFmtId="44" fontId="0" fillId="8" borderId="5" xfId="1" applyFont="1" applyFill="1" applyBorder="1"/>
    <xf numFmtId="44" fontId="0" fillId="9" borderId="6" xfId="1" applyFont="1" applyFill="1" applyBorder="1"/>
    <xf numFmtId="44" fontId="0" fillId="6" borderId="8" xfId="1" applyFont="1" applyFill="1" applyBorder="1"/>
    <xf numFmtId="44" fontId="0" fillId="6" borderId="9" xfId="1" applyFont="1" applyFill="1" applyBorder="1"/>
    <xf numFmtId="44" fontId="0" fillId="7" borderId="10" xfId="1" applyFont="1" applyFill="1" applyBorder="1"/>
    <xf numFmtId="44" fontId="0" fillId="8" borderId="8" xfId="1" applyFont="1" applyFill="1" applyBorder="1"/>
    <xf numFmtId="44" fontId="0" fillId="9" borderId="10" xfId="1" applyFont="1" applyFill="1" applyBorder="1"/>
    <xf numFmtId="44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DBAA-A19F-4CF7-A4C0-B22DC3224636}">
  <dimension ref="A2:D26"/>
  <sheetViews>
    <sheetView showGridLines="0" workbookViewId="0">
      <selection activeCell="C8" sqref="C8"/>
    </sheetView>
  </sheetViews>
  <sheetFormatPr baseColWidth="10" defaultRowHeight="15" x14ac:dyDescent="0.25"/>
  <cols>
    <col min="1" max="1" width="16.140625" customWidth="1"/>
    <col min="2" max="2" width="12.42578125" customWidth="1"/>
    <col min="4" max="4" width="11.42578125" style="1"/>
  </cols>
  <sheetData>
    <row r="2" spans="1:4" x14ac:dyDescent="0.25">
      <c r="A2" s="5" t="s">
        <v>16</v>
      </c>
      <c r="B2" s="5"/>
      <c r="C2" s="5"/>
    </row>
    <row r="4" spans="1:4" x14ac:dyDescent="0.25">
      <c r="A4" s="2" t="s">
        <v>0</v>
      </c>
      <c r="B4" s="2" t="s">
        <v>2</v>
      </c>
      <c r="C4" s="3" t="s">
        <v>1</v>
      </c>
    </row>
    <row r="5" spans="1:4" x14ac:dyDescent="0.25">
      <c r="A5" s="4">
        <v>44867</v>
      </c>
      <c r="B5" s="2">
        <v>2</v>
      </c>
      <c r="C5" s="3">
        <v>84</v>
      </c>
    </row>
    <row r="6" spans="1:4" x14ac:dyDescent="0.25">
      <c r="A6" s="4">
        <v>44897</v>
      </c>
      <c r="B6" s="2">
        <v>714</v>
      </c>
      <c r="C6" s="3">
        <v>147.06</v>
      </c>
    </row>
    <row r="7" spans="1:4" x14ac:dyDescent="0.25">
      <c r="A7" s="4">
        <v>44928</v>
      </c>
      <c r="B7" s="2">
        <v>1075</v>
      </c>
      <c r="C7" s="3">
        <v>198.7</v>
      </c>
    </row>
    <row r="8" spans="1:4" x14ac:dyDescent="0.25">
      <c r="A8" s="4">
        <v>45008</v>
      </c>
      <c r="B8" s="2">
        <v>2050</v>
      </c>
      <c r="C8" s="3">
        <f>(1042.33-40-40-1.9-2.01)</f>
        <v>958.42</v>
      </c>
    </row>
    <row r="9" spans="1:4" x14ac:dyDescent="0.25">
      <c r="A9" s="4">
        <v>45018</v>
      </c>
      <c r="B9" s="2">
        <v>1215</v>
      </c>
      <c r="C9" s="3">
        <v>557.79</v>
      </c>
    </row>
    <row r="10" spans="1:4" x14ac:dyDescent="0.25">
      <c r="A10" s="4">
        <v>45034</v>
      </c>
      <c r="B10" s="2">
        <v>385</v>
      </c>
      <c r="C10" s="3">
        <f>188.64-(41.97)</f>
        <v>146.66999999999999</v>
      </c>
    </row>
    <row r="11" spans="1:4" x14ac:dyDescent="0.25">
      <c r="A11" s="2"/>
      <c r="B11" s="2"/>
      <c r="C11" s="3"/>
    </row>
    <row r="12" spans="1:4" x14ac:dyDescent="0.25">
      <c r="A12" s="2" t="s">
        <v>3</v>
      </c>
      <c r="B12" s="2">
        <f>SUM(B5:B10)</f>
        <v>5441</v>
      </c>
      <c r="C12" s="3">
        <f>SUM(C5:C10)</f>
        <v>2092.64</v>
      </c>
    </row>
    <row r="13" spans="1:4" x14ac:dyDescent="0.25">
      <c r="A13" t="s">
        <v>5</v>
      </c>
      <c r="B13" s="1">
        <f>C12/B12</f>
        <v>0.38460577099797827</v>
      </c>
      <c r="C13" s="1"/>
    </row>
    <row r="16" spans="1:4" x14ac:dyDescent="0.25">
      <c r="A16" s="2" t="s">
        <v>15</v>
      </c>
      <c r="B16" s="2" t="s">
        <v>4</v>
      </c>
      <c r="C16" s="2" t="s">
        <v>2</v>
      </c>
      <c r="D16" s="3" t="s">
        <v>1</v>
      </c>
    </row>
    <row r="17" spans="1:4" x14ac:dyDescent="0.25">
      <c r="A17" s="2" t="s">
        <v>10</v>
      </c>
      <c r="B17" s="2">
        <v>28</v>
      </c>
      <c r="C17" s="2">
        <v>9</v>
      </c>
      <c r="D17" s="3">
        <f>C17*B13</f>
        <v>3.4614519389818046</v>
      </c>
    </row>
    <row r="18" spans="1:4" x14ac:dyDescent="0.25">
      <c r="A18" s="2" t="s">
        <v>11</v>
      </c>
      <c r="B18" s="2">
        <v>24</v>
      </c>
      <c r="C18" s="2">
        <v>1</v>
      </c>
      <c r="D18" s="3">
        <f>C18*B13</f>
        <v>0.38460577099797827</v>
      </c>
    </row>
    <row r="19" spans="1:4" x14ac:dyDescent="0.25">
      <c r="A19" s="2" t="s">
        <v>12</v>
      </c>
      <c r="B19" s="2">
        <v>26</v>
      </c>
      <c r="C19" s="2">
        <v>15</v>
      </c>
      <c r="D19" s="3">
        <f>C19*B13</f>
        <v>5.7690865649696743</v>
      </c>
    </row>
    <row r="20" spans="1:4" x14ac:dyDescent="0.25">
      <c r="A20" s="2" t="s">
        <v>13</v>
      </c>
      <c r="B20" s="2">
        <v>25</v>
      </c>
      <c r="C20" s="2">
        <v>91</v>
      </c>
      <c r="D20" s="3">
        <f>C20*B13</f>
        <v>34.999125160816021</v>
      </c>
    </row>
    <row r="21" spans="1:4" x14ac:dyDescent="0.25">
      <c r="A21" s="2" t="s">
        <v>14</v>
      </c>
      <c r="B21" s="2">
        <v>29</v>
      </c>
      <c r="C21" s="2">
        <v>12</v>
      </c>
      <c r="D21" s="3">
        <f>C21*B13</f>
        <v>4.6152692519757395</v>
      </c>
    </row>
    <row r="22" spans="1:4" x14ac:dyDescent="0.25">
      <c r="A22" s="2" t="s">
        <v>7</v>
      </c>
      <c r="B22" s="2">
        <v>15</v>
      </c>
      <c r="C22" s="2">
        <v>25</v>
      </c>
      <c r="D22" s="3">
        <f>C22*B13</f>
        <v>9.615144274949456</v>
      </c>
    </row>
    <row r="23" spans="1:4" x14ac:dyDescent="0.25">
      <c r="A23" s="2" t="s">
        <v>8</v>
      </c>
      <c r="B23" s="2">
        <v>17</v>
      </c>
      <c r="C23" s="2">
        <v>9</v>
      </c>
      <c r="D23" s="3">
        <f>C23*B13</f>
        <v>3.4614519389818046</v>
      </c>
    </row>
    <row r="24" spans="1:4" x14ac:dyDescent="0.25">
      <c r="A24" s="2" t="s">
        <v>9</v>
      </c>
      <c r="B24" s="2">
        <v>19</v>
      </c>
      <c r="C24" s="2">
        <v>53</v>
      </c>
      <c r="D24" s="3">
        <f>C24*B13</f>
        <v>20.384105862892849</v>
      </c>
    </row>
    <row r="25" spans="1:4" x14ac:dyDescent="0.25">
      <c r="A25" s="2" t="s">
        <v>6</v>
      </c>
      <c r="B25" s="2">
        <v>8</v>
      </c>
      <c r="C25" s="2">
        <v>680</v>
      </c>
      <c r="D25" s="3">
        <f>C25*B13</f>
        <v>261.53192427862524</v>
      </c>
    </row>
    <row r="26" spans="1:4" x14ac:dyDescent="0.25">
      <c r="A26" s="2" t="s">
        <v>6</v>
      </c>
      <c r="B26" s="2">
        <v>9</v>
      </c>
      <c r="C26" s="2">
        <v>6</v>
      </c>
      <c r="D26" s="3">
        <f>C26*B13</f>
        <v>2.3076346259878697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29E6-3774-49BE-96FE-580DA49EDE24}">
  <sheetPr>
    <pageSetUpPr fitToPage="1"/>
  </sheetPr>
  <dimension ref="A1:J19"/>
  <sheetViews>
    <sheetView showGridLines="0" tabSelected="1" workbookViewId="0">
      <selection activeCell="E2" sqref="E2"/>
    </sheetView>
  </sheetViews>
  <sheetFormatPr baseColWidth="10" defaultColWidth="11.42578125" defaultRowHeight="15" x14ac:dyDescent="0.25"/>
  <cols>
    <col min="1" max="1" width="13.140625" bestFit="1" customWidth="1"/>
    <col min="2" max="2" width="4.5703125" bestFit="1" customWidth="1"/>
    <col min="3" max="3" width="9.85546875" bestFit="1" customWidth="1"/>
    <col min="4" max="4" width="5.140625" bestFit="1" customWidth="1"/>
    <col min="5" max="7" width="8.28515625" customWidth="1"/>
    <col min="8" max="8" width="9.28515625" bestFit="1" customWidth="1"/>
    <col min="9" max="9" width="8.28515625" customWidth="1"/>
    <col min="10" max="10" width="9.28515625" bestFit="1" customWidth="1"/>
  </cols>
  <sheetData>
    <row r="1" spans="1:10" ht="14.45" customHeight="1" x14ac:dyDescent="0.25">
      <c r="A1" s="31" t="s">
        <v>17</v>
      </c>
      <c r="B1" s="31"/>
      <c r="C1" s="31"/>
      <c r="D1" s="31"/>
      <c r="E1" s="32" t="s">
        <v>34</v>
      </c>
      <c r="F1" s="33"/>
      <c r="G1" s="33"/>
      <c r="H1" s="34"/>
      <c r="I1" s="35" t="s">
        <v>18</v>
      </c>
      <c r="J1" s="36"/>
    </row>
    <row r="2" spans="1:10" x14ac:dyDescent="0.25">
      <c r="A2" s="31"/>
      <c r="B2" s="31"/>
      <c r="C2" s="31"/>
      <c r="D2" s="31"/>
      <c r="E2" s="6"/>
      <c r="H2" s="7"/>
      <c r="I2" s="6"/>
      <c r="J2" s="7"/>
    </row>
    <row r="3" spans="1:10" x14ac:dyDescent="0.25">
      <c r="A3" s="31"/>
      <c r="B3" s="31"/>
      <c r="C3" s="31"/>
      <c r="D3" s="31"/>
      <c r="E3" s="8">
        <v>45108</v>
      </c>
      <c r="F3" s="9">
        <v>45139</v>
      </c>
      <c r="G3" s="9">
        <v>45170</v>
      </c>
      <c r="H3" s="10" t="s">
        <v>19</v>
      </c>
      <c r="I3" s="8">
        <v>45200</v>
      </c>
      <c r="J3" s="11" t="s">
        <v>19</v>
      </c>
    </row>
    <row r="4" spans="1:10" x14ac:dyDescent="0.25">
      <c r="D4" s="12" t="s">
        <v>20</v>
      </c>
      <c r="E4" s="13">
        <v>17.059999999999999</v>
      </c>
      <c r="F4" s="14">
        <v>17.059999999999999</v>
      </c>
      <c r="G4" s="14">
        <v>17.059999999999999</v>
      </c>
      <c r="H4" s="7"/>
      <c r="I4" s="14">
        <v>17.059999999999999</v>
      </c>
      <c r="J4" s="7"/>
    </row>
    <row r="5" spans="1:10" x14ac:dyDescent="0.25">
      <c r="D5" s="12" t="s">
        <v>21</v>
      </c>
      <c r="E5" s="15">
        <f t="shared" ref="E5:I5" si="0">E4*1.2</f>
        <v>20.471999999999998</v>
      </c>
      <c r="F5" s="16">
        <f t="shared" si="0"/>
        <v>20.471999999999998</v>
      </c>
      <c r="G5" s="16">
        <f t="shared" si="0"/>
        <v>20.471999999999998</v>
      </c>
      <c r="H5" s="7"/>
      <c r="I5" s="16">
        <f t="shared" si="0"/>
        <v>20.471999999999998</v>
      </c>
      <c r="J5" s="7"/>
    </row>
    <row r="6" spans="1:10" x14ac:dyDescent="0.25">
      <c r="D6" s="12" t="s">
        <v>22</v>
      </c>
      <c r="E6" s="13">
        <v>27.83</v>
      </c>
      <c r="F6" s="14">
        <v>27.83</v>
      </c>
      <c r="G6" s="14">
        <v>27.83</v>
      </c>
      <c r="H6" s="7"/>
      <c r="I6" s="14">
        <v>27.83</v>
      </c>
      <c r="J6" s="7"/>
    </row>
    <row r="7" spans="1:10" x14ac:dyDescent="0.25">
      <c r="D7" s="12" t="s">
        <v>23</v>
      </c>
      <c r="E7" s="15">
        <f t="shared" ref="E7:G7" si="1">E6*1.055</f>
        <v>29.360649999999996</v>
      </c>
      <c r="F7" s="16">
        <f t="shared" si="1"/>
        <v>29.360649999999996</v>
      </c>
      <c r="G7" s="16">
        <f t="shared" si="1"/>
        <v>29.360649999999996</v>
      </c>
      <c r="H7" s="7"/>
      <c r="I7" s="15">
        <f>I6*1.055</f>
        <v>29.360649999999996</v>
      </c>
      <c r="J7" s="7"/>
    </row>
    <row r="8" spans="1:10" x14ac:dyDescent="0.25">
      <c r="A8" s="17" t="s">
        <v>15</v>
      </c>
      <c r="B8" s="17" t="s">
        <v>4</v>
      </c>
      <c r="C8" s="17" t="s">
        <v>24</v>
      </c>
      <c r="D8" s="18" t="s">
        <v>25</v>
      </c>
      <c r="E8" s="6"/>
      <c r="H8" s="7"/>
      <c r="I8" s="6"/>
      <c r="J8" s="7"/>
    </row>
    <row r="9" spans="1:10" x14ac:dyDescent="0.25">
      <c r="A9" s="2" t="s">
        <v>10</v>
      </c>
      <c r="B9" s="2">
        <v>28</v>
      </c>
      <c r="C9" s="2">
        <v>350</v>
      </c>
      <c r="D9" s="19">
        <v>9</v>
      </c>
      <c r="E9" s="20">
        <f t="shared" ref="E9:G18" si="2">($D9/4)*(E$5/100)+E$7*($C9/100000)</f>
        <v>0.56338227499999993</v>
      </c>
      <c r="F9" s="21">
        <f t="shared" si="2"/>
        <v>0.56338227499999993</v>
      </c>
      <c r="G9" s="21">
        <f t="shared" si="2"/>
        <v>0.56338227499999993</v>
      </c>
      <c r="H9" s="22">
        <f t="shared" ref="H9:H18" si="3">SUM(E9:G9)</f>
        <v>1.6901468249999998</v>
      </c>
      <c r="I9" s="23">
        <f t="shared" ref="I9:I18" si="4">($D9/4)*(I$5/100)+I$7*($C9/100000)</f>
        <v>0.56338227499999993</v>
      </c>
      <c r="J9" s="24">
        <f t="shared" ref="J9:J18" si="5">SUM(I9:I9)</f>
        <v>0.56338227499999993</v>
      </c>
    </row>
    <row r="10" spans="1:10" x14ac:dyDescent="0.25">
      <c r="A10" s="2" t="s">
        <v>26</v>
      </c>
      <c r="B10" s="2">
        <v>24</v>
      </c>
      <c r="C10" s="2">
        <v>351</v>
      </c>
      <c r="D10" s="19">
        <v>1</v>
      </c>
      <c r="E10" s="20">
        <f t="shared" si="2"/>
        <v>0.15423588149999998</v>
      </c>
      <c r="F10" s="21">
        <f t="shared" si="2"/>
        <v>0.15423588149999998</v>
      </c>
      <c r="G10" s="21">
        <f t="shared" si="2"/>
        <v>0.15423588149999998</v>
      </c>
      <c r="H10" s="22">
        <f t="shared" si="3"/>
        <v>0.4627076444999999</v>
      </c>
      <c r="I10" s="23">
        <f t="shared" si="4"/>
        <v>0.15423588149999998</v>
      </c>
      <c r="J10" s="24">
        <f t="shared" si="5"/>
        <v>0.15423588149999998</v>
      </c>
    </row>
    <row r="11" spans="1:10" x14ac:dyDescent="0.25">
      <c r="A11" s="2" t="s">
        <v>27</v>
      </c>
      <c r="B11" s="2">
        <v>26</v>
      </c>
      <c r="C11" s="2">
        <v>350</v>
      </c>
      <c r="D11" s="19">
        <v>15</v>
      </c>
      <c r="E11" s="20">
        <f t="shared" si="2"/>
        <v>0.87046227499999995</v>
      </c>
      <c r="F11" s="21">
        <f t="shared" si="2"/>
        <v>0.87046227499999995</v>
      </c>
      <c r="G11" s="21">
        <f t="shared" si="2"/>
        <v>0.87046227499999995</v>
      </c>
      <c r="H11" s="22">
        <f t="shared" si="3"/>
        <v>2.6113868249999999</v>
      </c>
      <c r="I11" s="23">
        <f t="shared" si="4"/>
        <v>0.87046227499999995</v>
      </c>
      <c r="J11" s="24">
        <f t="shared" si="5"/>
        <v>0.87046227499999995</v>
      </c>
    </row>
    <row r="12" spans="1:10" x14ac:dyDescent="0.25">
      <c r="A12" s="2" t="s">
        <v>28</v>
      </c>
      <c r="B12" s="2">
        <v>25</v>
      </c>
      <c r="C12" s="2">
        <v>350</v>
      </c>
      <c r="D12" s="19">
        <v>91</v>
      </c>
      <c r="E12" s="20">
        <f t="shared" si="2"/>
        <v>4.7601422749999998</v>
      </c>
      <c r="F12" s="21">
        <f t="shared" si="2"/>
        <v>4.7601422749999998</v>
      </c>
      <c r="G12" s="21">
        <f t="shared" si="2"/>
        <v>4.7601422749999998</v>
      </c>
      <c r="H12" s="22">
        <f t="shared" si="3"/>
        <v>14.280426824999999</v>
      </c>
      <c r="I12" s="23">
        <f t="shared" si="4"/>
        <v>4.7601422749999998</v>
      </c>
      <c r="J12" s="24">
        <f t="shared" si="5"/>
        <v>4.7601422749999998</v>
      </c>
    </row>
    <row r="13" spans="1:10" x14ac:dyDescent="0.25">
      <c r="A13" s="2" t="s">
        <v>29</v>
      </c>
      <c r="B13" s="2">
        <v>29</v>
      </c>
      <c r="C13" s="2">
        <v>350</v>
      </c>
      <c r="D13" s="19">
        <v>12</v>
      </c>
      <c r="E13" s="20">
        <f t="shared" si="2"/>
        <v>0.71692227499999994</v>
      </c>
      <c r="F13" s="21">
        <f t="shared" si="2"/>
        <v>0.71692227499999994</v>
      </c>
      <c r="G13" s="21">
        <f t="shared" si="2"/>
        <v>0.71692227499999994</v>
      </c>
      <c r="H13" s="22">
        <f t="shared" si="3"/>
        <v>2.1507668249999998</v>
      </c>
      <c r="I13" s="23">
        <f t="shared" si="4"/>
        <v>0.71692227499999994</v>
      </c>
      <c r="J13" s="24">
        <f t="shared" si="5"/>
        <v>0.71692227499999994</v>
      </c>
    </row>
    <row r="14" spans="1:10" x14ac:dyDescent="0.25">
      <c r="A14" s="2" t="s">
        <v>30</v>
      </c>
      <c r="B14" s="2">
        <v>15</v>
      </c>
      <c r="C14" s="2">
        <v>302</v>
      </c>
      <c r="D14" s="19">
        <v>25</v>
      </c>
      <c r="E14" s="20">
        <f t="shared" si="2"/>
        <v>1.3681691629999999</v>
      </c>
      <c r="F14" s="21">
        <f t="shared" si="2"/>
        <v>1.3681691629999999</v>
      </c>
      <c r="G14" s="21">
        <f t="shared" si="2"/>
        <v>1.3681691629999999</v>
      </c>
      <c r="H14" s="22">
        <f t="shared" si="3"/>
        <v>4.1045074889999995</v>
      </c>
      <c r="I14" s="23">
        <f t="shared" si="4"/>
        <v>1.3681691629999999</v>
      </c>
      <c r="J14" s="24">
        <f t="shared" si="5"/>
        <v>1.3681691629999999</v>
      </c>
    </row>
    <row r="15" spans="1:10" x14ac:dyDescent="0.25">
      <c r="A15" s="2" t="s">
        <v>31</v>
      </c>
      <c r="B15" s="2">
        <v>17</v>
      </c>
      <c r="C15" s="2">
        <v>367</v>
      </c>
      <c r="D15" s="19">
        <v>9</v>
      </c>
      <c r="E15" s="20">
        <f t="shared" si="2"/>
        <v>0.56837358549999994</v>
      </c>
      <c r="F15" s="21">
        <f t="shared" si="2"/>
        <v>0.56837358549999994</v>
      </c>
      <c r="G15" s="21">
        <f t="shared" si="2"/>
        <v>0.56837358549999994</v>
      </c>
      <c r="H15" s="22">
        <f t="shared" si="3"/>
        <v>1.7051207564999999</v>
      </c>
      <c r="I15" s="23">
        <f t="shared" si="4"/>
        <v>0.56837358549999994</v>
      </c>
      <c r="J15" s="24">
        <f t="shared" si="5"/>
        <v>0.56837358549999994</v>
      </c>
    </row>
    <row r="16" spans="1:10" x14ac:dyDescent="0.25">
      <c r="A16" s="2" t="s">
        <v>32</v>
      </c>
      <c r="B16" s="2">
        <v>19</v>
      </c>
      <c r="C16" s="2">
        <v>349</v>
      </c>
      <c r="D16" s="19">
        <v>53</v>
      </c>
      <c r="E16" s="20">
        <f t="shared" si="2"/>
        <v>2.8150086684999995</v>
      </c>
      <c r="F16" s="21">
        <f t="shared" si="2"/>
        <v>2.8150086684999995</v>
      </c>
      <c r="G16" s="21">
        <f t="shared" si="2"/>
        <v>2.8150086684999995</v>
      </c>
      <c r="H16" s="22">
        <f t="shared" si="3"/>
        <v>8.445026005499999</v>
      </c>
      <c r="I16" s="23">
        <f t="shared" si="4"/>
        <v>2.8150086684999995</v>
      </c>
      <c r="J16" s="24">
        <f t="shared" si="5"/>
        <v>2.8150086684999995</v>
      </c>
    </row>
    <row r="17" spans="1:10" x14ac:dyDescent="0.25">
      <c r="A17" s="2" t="s">
        <v>33</v>
      </c>
      <c r="B17" s="2">
        <v>8</v>
      </c>
      <c r="C17" s="2">
        <v>291</v>
      </c>
      <c r="D17" s="19">
        <v>680</v>
      </c>
      <c r="E17" s="20">
        <f t="shared" si="2"/>
        <v>34.887839491499996</v>
      </c>
      <c r="F17" s="21">
        <f t="shared" si="2"/>
        <v>34.887839491499996</v>
      </c>
      <c r="G17" s="21">
        <f t="shared" si="2"/>
        <v>34.887839491499996</v>
      </c>
      <c r="H17" s="22">
        <f t="shared" si="3"/>
        <v>104.66351847449999</v>
      </c>
      <c r="I17" s="23">
        <f t="shared" si="4"/>
        <v>34.887839491499996</v>
      </c>
      <c r="J17" s="24">
        <f t="shared" si="5"/>
        <v>34.887839491499996</v>
      </c>
    </row>
    <row r="18" spans="1:10" ht="15.75" thickBot="1" x14ac:dyDescent="0.3">
      <c r="A18" s="2" t="s">
        <v>33</v>
      </c>
      <c r="B18" s="2">
        <v>9</v>
      </c>
      <c r="C18" s="2">
        <v>291</v>
      </c>
      <c r="D18" s="19">
        <v>6</v>
      </c>
      <c r="E18" s="25">
        <f t="shared" si="2"/>
        <v>0.39251949149999993</v>
      </c>
      <c r="F18" s="26">
        <f t="shared" si="2"/>
        <v>0.39251949149999993</v>
      </c>
      <c r="G18" s="26">
        <f t="shared" si="2"/>
        <v>0.39251949149999993</v>
      </c>
      <c r="H18" s="27">
        <f t="shared" si="3"/>
        <v>1.1775584744999998</v>
      </c>
      <c r="I18" s="28">
        <f t="shared" si="4"/>
        <v>0.39251949149999993</v>
      </c>
      <c r="J18" s="29">
        <f t="shared" si="5"/>
        <v>0.39251949149999993</v>
      </c>
    </row>
    <row r="19" spans="1:10" x14ac:dyDescent="0.25">
      <c r="H19" s="30">
        <f>SUM(H9:H18)</f>
        <v>141.29116614449998</v>
      </c>
      <c r="I19" s="5"/>
      <c r="J19" s="30">
        <f>SUM(J9:J18)</f>
        <v>47.097055381499999</v>
      </c>
    </row>
  </sheetData>
  <mergeCells count="3">
    <mergeCell ref="A1:D3"/>
    <mergeCell ref="E1:H1"/>
    <mergeCell ref="I1:J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2" orientation="landscape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Syndic</vt:lpstr>
      <vt:lpstr>CS</vt:lpstr>
      <vt:lpstr>CS!Zone_d_impression</vt:lpstr>
    </vt:vector>
  </TitlesOfParts>
  <Company>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BLANPAIN Philippe</dc:creator>
  <cp:lastModifiedBy>Emmanuel T'jampens</cp:lastModifiedBy>
  <dcterms:created xsi:type="dcterms:W3CDTF">2023-11-20T09:08:20Z</dcterms:created>
  <dcterms:modified xsi:type="dcterms:W3CDTF">2024-03-02T18:25:06Z</dcterms:modified>
</cp:coreProperties>
</file>